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IMS LMS\Client Docs\"/>
    </mc:Choice>
  </mc:AlternateContent>
  <xr:revisionPtr revIDLastSave="0" documentId="13_ncr:1_{96A00027-33A1-4F67-AC01-0F77917DD2F3}" xr6:coauthVersionLast="47" xr6:coauthVersionMax="47" xr10:uidLastSave="{00000000-0000-0000-0000-000000000000}"/>
  <bookViews>
    <workbookView xWindow="-120" yWindow="-120" windowWidth="20760" windowHeight="12120" xr2:uid="{F7721E61-906C-471F-B3E9-5CF2396743D2}"/>
  </bookViews>
  <sheets>
    <sheet name="Cost Cal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2" l="1"/>
  <c r="B15" i="2" l="1"/>
  <c r="B43" i="2" s="1"/>
  <c r="B45" i="2" s="1"/>
  <c r="B28" i="2" l="1"/>
  <c r="B42" i="2" l="1"/>
  <c r="B36" i="2" l="1"/>
  <c r="B34" i="2"/>
  <c r="B35" i="2" s="1"/>
  <c r="B25" i="2"/>
  <c r="B29" i="2" l="1"/>
  <c r="B30" i="2" s="1"/>
  <c r="B38" i="2"/>
  <c r="B20" i="2" l="1"/>
</calcChain>
</file>

<file path=xl/sharedStrings.xml><?xml version="1.0" encoding="utf-8"?>
<sst xmlns="http://schemas.openxmlformats.org/spreadsheetml/2006/main" count="32" uniqueCount="28">
  <si>
    <t>Number of Shipments</t>
  </si>
  <si>
    <t>Employee Cost per Hour</t>
  </si>
  <si>
    <t>Daily Tracking Expense</t>
  </si>
  <si>
    <t>Operations Employee Cost per Annum (Salary + Benefits)</t>
  </si>
  <si>
    <t>Average Daily Storage and/or Demurrage Charge</t>
  </si>
  <si>
    <t>Annual Tracking Expense</t>
  </si>
  <si>
    <t>Number Working Days per Annum</t>
  </si>
  <si>
    <t>Employee Hours Worked per Annum</t>
  </si>
  <si>
    <t>Average Daily Time on Manual Data Work (Verify tracking info, deal w/spreadsheets, etc.) per Employee (hours)</t>
  </si>
  <si>
    <t>Number of Employees Involved in Destination Cargo Management of Imports (incl. drayage coord.)</t>
  </si>
  <si>
    <t>Detention &amp; Demurrage Expense</t>
  </si>
  <si>
    <t>Average Import On-Street/Cycle Time (Outgate to Empty Return) Number of Days Per Container</t>
  </si>
  <si>
    <t>Total Cycle Days</t>
  </si>
  <si>
    <t>Average Daily Chassis Fee</t>
  </si>
  <si>
    <t>Chassis Expense</t>
  </si>
  <si>
    <t>Average Number of Days of Detention &amp; Demurrage Per Shipment Incurring Charges</t>
  </si>
  <si>
    <t>Average Daily Demurrage/Per Diem Charge</t>
  </si>
  <si>
    <t>TOTAL CURRENT EXPENSE</t>
  </si>
  <si>
    <t>Annual Container Volume</t>
  </si>
  <si>
    <t>Current Expense</t>
  </si>
  <si>
    <t>Current Visibility or Systems Expense (per year)</t>
  </si>
  <si>
    <t>Detention &amp; Demurrage Calculation</t>
  </si>
  <si>
    <t>Chassis Fee Expense Calculation</t>
  </si>
  <si>
    <t>Other Operational Cost Assumptions (additional accessorial fees, IT expense, lost sales, etc.)</t>
  </si>
  <si>
    <t>Number of Shipments Incurring Storage/Demurrage/Per Diem (calculation assumes 5% of shipments)</t>
  </si>
  <si>
    <t>Total Chassis Days (Matches Calculated Total Cycle Time)</t>
  </si>
  <si>
    <t>Current Expense Estimator</t>
  </si>
  <si>
    <t>Admin Cost for Destination Cargo Management of Imports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</si>
</sst>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3" xfId="0" applyBorder="1"/>
    <xf numFmtId="0" fontId="1" fillId="2" borderId="4" xfId="0" applyFont="1" applyFill="1" applyBorder="1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6" fontId="1" fillId="2" borderId="6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6" fontId="0" fillId="5" borderId="8" xfId="0" applyNumberFormat="1" applyFill="1" applyBorder="1" applyAlignment="1">
      <alignment horizontal="center"/>
    </xf>
    <xf numFmtId="6" fontId="0" fillId="0" borderId="8" xfId="0" applyNumberFormat="1" applyBorder="1" applyAlignment="1">
      <alignment horizontal="center"/>
    </xf>
    <xf numFmtId="0" fontId="0" fillId="5" borderId="8" xfId="0" applyFill="1" applyBorder="1" applyAlignment="1">
      <alignment horizontal="center"/>
    </xf>
    <xf numFmtId="8" fontId="0" fillId="0" borderId="8" xfId="0" applyNumberFormat="1" applyBorder="1" applyAlignment="1">
      <alignment horizontal="center"/>
    </xf>
    <xf numFmtId="0" fontId="1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/>
    </xf>
    <xf numFmtId="0" fontId="0" fillId="0" borderId="14" xfId="0" applyBorder="1"/>
    <xf numFmtId="3" fontId="0" fillId="0" borderId="15" xfId="0" applyNumberFormat="1" applyBorder="1" applyAlignment="1">
      <alignment horizontal="center"/>
    </xf>
    <xf numFmtId="0" fontId="1" fillId="4" borderId="16" xfId="0" applyFont="1" applyFill="1" applyBorder="1"/>
    <xf numFmtId="6" fontId="1" fillId="4" borderId="7" xfId="0" applyNumberFormat="1" applyFont="1" applyFill="1" applyBorder="1" applyAlignment="1">
      <alignment horizontal="center"/>
    </xf>
    <xf numFmtId="0" fontId="1" fillId="3" borderId="2" xfId="0" applyFont="1" applyFill="1" applyBorder="1"/>
    <xf numFmtId="0" fontId="0" fillId="0" borderId="12" xfId="0" applyBorder="1" applyAlignment="1">
      <alignment vertical="center"/>
    </xf>
    <xf numFmtId="3" fontId="0" fillId="5" borderId="10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6" fontId="0" fillId="5" borderId="10" xfId="0" applyNumberFormat="1" applyFill="1" applyBorder="1" applyAlignment="1">
      <alignment horizontal="center" vertical="center"/>
    </xf>
    <xf numFmtId="1" fontId="0" fillId="5" borderId="10" xfId="0" applyNumberFormat="1" applyFill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" fillId="3" borderId="5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2536031</xdr:colOff>
      <xdr:row>6</xdr:row>
      <xdr:rowOff>171942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1E7A2A-5C6F-797A-8EB0-DD297F22E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536030" cy="1314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2524125</xdr:colOff>
      <xdr:row>0</xdr:row>
      <xdr:rowOff>83344</xdr:rowOff>
    </xdr:from>
    <xdr:to>
      <xdr:col>1</xdr:col>
      <xdr:colOff>1083469</xdr:colOff>
      <xdr:row>6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AA9D216-D825-941A-5F4E-72B9D7CA0E3C}"/>
            </a:ext>
          </a:extLst>
        </xdr:cNvPr>
        <xdr:cNvSpPr txBox="1"/>
      </xdr:nvSpPr>
      <xdr:spPr>
        <a:xfrm>
          <a:off x="2524125" y="83344"/>
          <a:ext cx="5679282" cy="120253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1" i="1" u="sng" kern="1200">
              <a:solidFill>
                <a:srgbClr val="FF0000"/>
              </a:solidFill>
            </a:rPr>
            <a:t>EDIT ITEMS IN GRAY CELLS TO IMPACT CALCULATIONS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3DC34-4065-4CBB-881F-2AD00972394E}">
  <sheetPr codeName="Sheet3"/>
  <dimension ref="A7:B53"/>
  <sheetViews>
    <sheetView tabSelected="1" zoomScale="80" zoomScaleNormal="80" workbookViewId="0">
      <selection activeCell="C1" sqref="C1"/>
    </sheetView>
  </sheetViews>
  <sheetFormatPr defaultRowHeight="15" x14ac:dyDescent="0.25"/>
  <cols>
    <col min="1" max="1" width="106.85546875" bestFit="1" customWidth="1"/>
    <col min="2" max="2" width="16.85546875" style="3" customWidth="1"/>
  </cols>
  <sheetData>
    <row r="7" spans="1:2" ht="15.75" thickBot="1" x14ac:dyDescent="0.3"/>
    <row r="8" spans="1:2" ht="21.75" thickBot="1" x14ac:dyDescent="0.4">
      <c r="A8" s="29" t="s">
        <v>26</v>
      </c>
      <c r="B8" s="30"/>
    </row>
    <row r="9" spans="1:2" ht="17.25" customHeight="1" x14ac:dyDescent="0.35">
      <c r="A9" s="16"/>
      <c r="B9" s="15"/>
    </row>
    <row r="10" spans="1:2" s="24" customFormat="1" ht="17.25" customHeight="1" x14ac:dyDescent="0.25">
      <c r="A10" s="22" t="s">
        <v>18</v>
      </c>
      <c r="B10" s="23">
        <v>5000</v>
      </c>
    </row>
    <row r="11" spans="1:2" s="24" customFormat="1" ht="17.25" customHeight="1" x14ac:dyDescent="0.25">
      <c r="A11" s="22" t="s">
        <v>3</v>
      </c>
      <c r="B11" s="25">
        <v>75000</v>
      </c>
    </row>
    <row r="12" spans="1:2" s="24" customFormat="1" ht="17.25" customHeight="1" x14ac:dyDescent="0.25">
      <c r="A12" s="22" t="s">
        <v>16</v>
      </c>
      <c r="B12" s="25">
        <v>200</v>
      </c>
    </row>
    <row r="13" spans="1:2" s="24" customFormat="1" ht="17.25" customHeight="1" x14ac:dyDescent="0.25">
      <c r="A13" s="22" t="s">
        <v>6</v>
      </c>
      <c r="B13" s="26">
        <v>245</v>
      </c>
    </row>
    <row r="14" spans="1:2" s="24" customFormat="1" ht="17.25" customHeight="1" x14ac:dyDescent="0.25">
      <c r="A14" s="22" t="s">
        <v>11</v>
      </c>
      <c r="B14" s="26">
        <v>3</v>
      </c>
    </row>
    <row r="15" spans="1:2" s="24" customFormat="1" ht="17.25" customHeight="1" x14ac:dyDescent="0.25">
      <c r="A15" s="22" t="s">
        <v>12</v>
      </c>
      <c r="B15" s="27">
        <f>B10*B14</f>
        <v>15000</v>
      </c>
    </row>
    <row r="16" spans="1:2" s="24" customFormat="1" ht="17.25" customHeight="1" x14ac:dyDescent="0.25">
      <c r="A16" s="22" t="s">
        <v>7</v>
      </c>
      <c r="B16" s="27">
        <f>8*B13</f>
        <v>1960</v>
      </c>
    </row>
    <row r="17" spans="1:2" s="24" customFormat="1" ht="17.25" customHeight="1" x14ac:dyDescent="0.25">
      <c r="A17" s="28" t="s">
        <v>20</v>
      </c>
      <c r="B17" s="25">
        <v>0</v>
      </c>
    </row>
    <row r="18" spans="1:2" s="24" customFormat="1" ht="17.25" customHeight="1" x14ac:dyDescent="0.25">
      <c r="A18" s="28" t="s">
        <v>23</v>
      </c>
      <c r="B18" s="25">
        <v>0</v>
      </c>
    </row>
    <row r="19" spans="1:2" ht="15.75" thickBot="1" x14ac:dyDescent="0.3">
      <c r="A19" s="17"/>
      <c r="B19" s="18"/>
    </row>
    <row r="20" spans="1:2" ht="15.75" thickBot="1" x14ac:dyDescent="0.3">
      <c r="A20" s="19" t="s">
        <v>17</v>
      </c>
      <c r="B20" s="20">
        <f>B17+B30+B38+B45+B18</f>
        <v>846938.77551020402</v>
      </c>
    </row>
    <row r="22" spans="1:2" ht="15.75" thickBot="1" x14ac:dyDescent="0.3"/>
    <row r="23" spans="1:2" ht="15.75" thickBot="1" x14ac:dyDescent="0.3">
      <c r="A23" s="8" t="s">
        <v>27</v>
      </c>
      <c r="B23" s="21"/>
    </row>
    <row r="24" spans="1:2" ht="15.75" thickBot="1" x14ac:dyDescent="0.3">
      <c r="A24" s="7"/>
      <c r="B24" s="9" t="s">
        <v>19</v>
      </c>
    </row>
    <row r="25" spans="1:2" x14ac:dyDescent="0.25">
      <c r="A25" s="1" t="s">
        <v>0</v>
      </c>
      <c r="B25" s="10">
        <f>B10</f>
        <v>5000</v>
      </c>
    </row>
    <row r="26" spans="1:2" x14ac:dyDescent="0.25">
      <c r="A26" s="1" t="s">
        <v>9</v>
      </c>
      <c r="B26" s="13">
        <v>4</v>
      </c>
    </row>
    <row r="27" spans="1:2" x14ac:dyDescent="0.25">
      <c r="A27" s="1" t="s">
        <v>8</v>
      </c>
      <c r="B27" s="13">
        <v>4</v>
      </c>
    </row>
    <row r="28" spans="1:2" x14ac:dyDescent="0.25">
      <c r="A28" s="1" t="s">
        <v>1</v>
      </c>
      <c r="B28" s="14">
        <f>B11/B16</f>
        <v>38.265306122448976</v>
      </c>
    </row>
    <row r="29" spans="1:2" x14ac:dyDescent="0.25">
      <c r="A29" s="1" t="s">
        <v>2</v>
      </c>
      <c r="B29" s="14">
        <f>B28*B27*B26</f>
        <v>612.24489795918362</v>
      </c>
    </row>
    <row r="30" spans="1:2" ht="15.75" thickBot="1" x14ac:dyDescent="0.3">
      <c r="A30" s="2" t="s">
        <v>5</v>
      </c>
      <c r="B30" s="6">
        <f>B29*240</f>
        <v>146938.77551020408</v>
      </c>
    </row>
    <row r="31" spans="1:2" x14ac:dyDescent="0.25">
      <c r="B31" s="4"/>
    </row>
    <row r="32" spans="1:2" ht="15.75" thickBot="1" x14ac:dyDescent="0.3"/>
    <row r="33" spans="1:2" ht="15.75" thickBot="1" x14ac:dyDescent="0.3">
      <c r="A33" s="8" t="s">
        <v>21</v>
      </c>
      <c r="B33" s="9" t="s">
        <v>19</v>
      </c>
    </row>
    <row r="34" spans="1:2" x14ac:dyDescent="0.25">
      <c r="A34" s="1" t="s">
        <v>0</v>
      </c>
      <c r="B34" s="10">
        <f>B10</f>
        <v>5000</v>
      </c>
    </row>
    <row r="35" spans="1:2" x14ac:dyDescent="0.25">
      <c r="A35" s="1" t="s">
        <v>24</v>
      </c>
      <c r="B35" s="13">
        <f>B34*0.05</f>
        <v>250</v>
      </c>
    </row>
    <row r="36" spans="1:2" x14ac:dyDescent="0.25">
      <c r="A36" s="1" t="s">
        <v>4</v>
      </c>
      <c r="B36" s="12">
        <f>B12</f>
        <v>200</v>
      </c>
    </row>
    <row r="37" spans="1:2" x14ac:dyDescent="0.25">
      <c r="A37" s="1" t="s">
        <v>15</v>
      </c>
      <c r="B37" s="13">
        <v>2</v>
      </c>
    </row>
    <row r="38" spans="1:2" ht="15.75" thickBot="1" x14ac:dyDescent="0.3">
      <c r="A38" s="2" t="s">
        <v>10</v>
      </c>
      <c r="B38" s="6">
        <f>B37*B36*B35</f>
        <v>100000</v>
      </c>
    </row>
    <row r="39" spans="1:2" x14ac:dyDescent="0.25">
      <c r="B39" s="5"/>
    </row>
    <row r="40" spans="1:2" ht="15.75" thickBot="1" x14ac:dyDescent="0.3"/>
    <row r="41" spans="1:2" ht="15.75" thickBot="1" x14ac:dyDescent="0.3">
      <c r="A41" s="8" t="s">
        <v>22</v>
      </c>
      <c r="B41" s="9" t="s">
        <v>19</v>
      </c>
    </row>
    <row r="42" spans="1:2" x14ac:dyDescent="0.25">
      <c r="A42" s="1" t="s">
        <v>0</v>
      </c>
      <c r="B42" s="10">
        <f>B10</f>
        <v>5000</v>
      </c>
    </row>
    <row r="43" spans="1:2" x14ac:dyDescent="0.25">
      <c r="A43" s="1" t="s">
        <v>25</v>
      </c>
      <c r="B43" s="10">
        <f>B15</f>
        <v>15000</v>
      </c>
    </row>
    <row r="44" spans="1:2" x14ac:dyDescent="0.25">
      <c r="A44" s="1" t="s">
        <v>13</v>
      </c>
      <c r="B44" s="11">
        <v>40</v>
      </c>
    </row>
    <row r="45" spans="1:2" ht="15.75" thickBot="1" x14ac:dyDescent="0.3">
      <c r="A45" s="2" t="s">
        <v>14</v>
      </c>
      <c r="B45" s="6">
        <f>B44*B43</f>
        <v>600000</v>
      </c>
    </row>
    <row r="47" spans="1:2" x14ac:dyDescent="0.25">
      <c r="B47"/>
    </row>
    <row r="48" spans="1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</sheetData>
  <mergeCells count="1">
    <mergeCell ref="A8:B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imsuser</dc:creator>
  <cp:lastModifiedBy>Tom O'Brien</cp:lastModifiedBy>
  <cp:lastPrinted>2018-09-28T13:06:31Z</cp:lastPrinted>
  <dcterms:created xsi:type="dcterms:W3CDTF">2018-09-27T10:19:50Z</dcterms:created>
  <dcterms:modified xsi:type="dcterms:W3CDTF">2025-01-23T02:45:25Z</dcterms:modified>
</cp:coreProperties>
</file>